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<sst xmlns="http://schemas.openxmlformats.org/spreadsheetml/2006/main" count="41" uniqueCount="40">
  <si>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Приложение 5</t>
  </si>
  <si>
    <t>к решению Волгодонской городской Думы</t>
  </si>
  <si>
    <r>
      <t>от    "03</t>
    </r>
    <r>
      <rPr>
        <sz val="10"/>
        <rFont val="Times New Roman"/>
        <family val="1"/>
      </rPr>
      <t>" октября 2007 г. № 124</t>
    </r>
  </si>
  <si>
    <t>Нормативы финансовых затрат на содержание и текущий ремонт объектов благоустройства города</t>
  </si>
  <si>
    <t>рублей</t>
  </si>
  <si>
    <t>Норматив на содержание и текущий ремонт дорог с инженерными сооружениями на них на 1 кв. м городских дорог в год</t>
  </si>
  <si>
    <t>Норматив по МБО на 2003 год</t>
  </si>
  <si>
    <t>Факт за 2006 год</t>
  </si>
  <si>
    <t>Ожид. за 2007 год</t>
  </si>
  <si>
    <t>Норматив на содержание и текущий ремонт зеленых насаждений на 1 кв. м зеленых насаждений в год</t>
  </si>
  <si>
    <t>Предложение на 2008 год</t>
  </si>
  <si>
    <t>А</t>
  </si>
  <si>
    <t>4= гр.3 х 1.0783</t>
  </si>
  <si>
    <t>1. Расходы на содержание и текущий ремонт дорог и инженерных сооружений на них+ программа повышения безопасности дорожного движения (без капитальных расходов), всего, тыс. руб.</t>
  </si>
  <si>
    <t>в том числе</t>
  </si>
  <si>
    <t>содержание и текущий ремонт дорог</t>
  </si>
  <si>
    <t>ливневая канализация</t>
  </si>
  <si>
    <t>программа повышения безопасности дорожного движения</t>
  </si>
  <si>
    <t>подземные пешеходные переходы</t>
  </si>
  <si>
    <t>Общая площадь дорог с асфальто-бетонным покрытием, тыс. кв.м.</t>
  </si>
  <si>
    <t>Кроме того, капитальные расходы, всего</t>
  </si>
  <si>
    <t>капитальный ремонт (подготовка ПСД)</t>
  </si>
  <si>
    <t>установка светофорных объектов</t>
  </si>
  <si>
    <t>капитальный ремонт ливневой канализации</t>
  </si>
  <si>
    <t>2. Расходы на содержание и текущий ремонт зеленых насаждений (без капитальных расходов), всего, тыс.руб.</t>
  </si>
  <si>
    <t>Общая площадь зеленых насаждений, тыс. кв.м.</t>
  </si>
  <si>
    <t>Кроме того, капитальный ремонт зеленых насаждений</t>
  </si>
  <si>
    <t>3. Расходы на уличное освещение, всего (без капитальных расходов), тыс.руб.</t>
  </si>
  <si>
    <t>Затраты на оплату потребленной электроэнергии сетями уличного освещения, тыс.руб.</t>
  </si>
  <si>
    <t>Лимиты потребления электроэнергии на уличное освещение в 2008 г., утв. Реш. Коллегии АРО от 16.07.07 №42</t>
  </si>
  <si>
    <t>Всего расходов</t>
  </si>
  <si>
    <t>Кроме того, капитальный ремонт прочих объектов благоустройства</t>
  </si>
  <si>
    <t>Итого расходов на благоустройство</t>
  </si>
  <si>
    <t>Кроме того, капитальные расходы по благоустройству, всего</t>
  </si>
  <si>
    <t>В 2008-2010 г.г. капитальные расходы формируются в соответствии с порядком формирования инвестиционных проектова, утв. пост.главы города</t>
  </si>
  <si>
    <t>Всего расходов по благоустройству с капитальными расходами</t>
  </si>
  <si>
    <t>*Примечание.  Снижение расходов на содержание и текущий ремонт зеленых насаждениий в 2007 году объясняется тем, что в 2006 году расходы на текущий ремонт зеленых насаждений предусматривали работы, которые в 2007 году были отнесены к капитальному ремонту зеленых насаждений.</t>
  </si>
  <si>
    <t>Руководитель аппарата</t>
  </si>
  <si>
    <t>Волгодонской городской Думы</t>
  </si>
  <si>
    <t xml:space="preserve">Е.Т.Хижнякова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</si>
</sst>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0%"/>
    <numFmt numFmtId="168" formatCode="0.0000"/>
  </numFmts>
  <fonts count="1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2"/>
      <name val="Arial Cyr"/>
      <family val="2"/>
    </font>
    <font>
      <i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52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Alignment="1">
      <alignment horizontal="left" wrapText="1"/>
    </xf>
    <xf numFmtId="164" fontId="3" fillId="0" borderId="0" xfId="0" applyFont="1" applyAlignment="1">
      <alignment wrapText="1"/>
    </xf>
    <xf numFmtId="164" fontId="4" fillId="0" borderId="0" xfId="20" applyFont="1" applyBorder="1" applyAlignment="1">
      <alignment horizontal="left" wrapText="1"/>
      <protection/>
    </xf>
    <xf numFmtId="164" fontId="2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center" vertical="top" wrapText="1"/>
      <protection/>
    </xf>
    <xf numFmtId="164" fontId="6" fillId="0" borderId="0" xfId="0" applyNumberFormat="1" applyFont="1" applyFill="1" applyBorder="1" applyAlignment="1" applyProtection="1">
      <alignment horizontal="center" vertical="top" wrapText="1"/>
      <protection/>
    </xf>
    <xf numFmtId="164" fontId="7" fillId="0" borderId="0" xfId="0" applyFont="1" applyAlignment="1">
      <alignment horizontal="right"/>
    </xf>
    <xf numFmtId="164" fontId="7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5" fontId="8" fillId="0" borderId="1" xfId="0" applyNumberFormat="1" applyFont="1" applyBorder="1" applyAlignment="1">
      <alignment vertical="top"/>
    </xf>
    <xf numFmtId="164" fontId="2" fillId="0" borderId="1" xfId="0" applyFont="1" applyBorder="1" applyAlignment="1">
      <alignment vertical="top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left" wrapText="1" indent="1"/>
    </xf>
    <xf numFmtId="165" fontId="2" fillId="0" borderId="1" xfId="0" applyNumberFormat="1" applyFont="1" applyBorder="1" applyAlignment="1">
      <alignment vertical="top"/>
    </xf>
    <xf numFmtId="166" fontId="7" fillId="0" borderId="1" xfId="0" applyNumberFormat="1" applyFont="1" applyBorder="1" applyAlignment="1">
      <alignment horizontal="center" vertical="top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top"/>
    </xf>
    <xf numFmtId="164" fontId="2" fillId="2" borderId="1" xfId="0" applyFont="1" applyFill="1" applyBorder="1" applyAlignment="1">
      <alignment wrapText="1"/>
    </xf>
    <xf numFmtId="164" fontId="2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 vertical="top"/>
    </xf>
    <xf numFmtId="164" fontId="2" fillId="2" borderId="1" xfId="0" applyFont="1" applyFill="1" applyBorder="1" applyAlignment="1">
      <alignment vertical="top"/>
    </xf>
    <xf numFmtId="164" fontId="2" fillId="2" borderId="1" xfId="0" applyFont="1" applyFill="1" applyBorder="1" applyAlignment="1">
      <alignment horizontal="center" vertical="top"/>
    </xf>
    <xf numFmtId="164" fontId="9" fillId="0" borderId="0" xfId="0" applyFont="1" applyAlignment="1">
      <alignment/>
    </xf>
    <xf numFmtId="164" fontId="2" fillId="2" borderId="1" xfId="0" applyFont="1" applyFill="1" applyBorder="1" applyAlignment="1">
      <alignment horizontal="left" wrapText="1" indent="1"/>
    </xf>
    <xf numFmtId="164" fontId="9" fillId="2" borderId="1" xfId="0" applyFont="1" applyFill="1" applyBorder="1" applyAlignment="1">
      <alignment horizontal="left" wrapText="1" indent="1"/>
    </xf>
    <xf numFmtId="164" fontId="9" fillId="2" borderId="1" xfId="0" applyFont="1" applyFill="1" applyBorder="1" applyAlignment="1">
      <alignment/>
    </xf>
    <xf numFmtId="165" fontId="9" fillId="2" borderId="1" xfId="0" applyNumberFormat="1" applyFont="1" applyFill="1" applyBorder="1" applyAlignment="1">
      <alignment vertical="top"/>
    </xf>
    <xf numFmtId="164" fontId="9" fillId="2" borderId="1" xfId="0" applyFont="1" applyFill="1" applyBorder="1" applyAlignment="1">
      <alignment vertical="top"/>
    </xf>
    <xf numFmtId="164" fontId="9" fillId="2" borderId="1" xfId="0" applyFont="1" applyFill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vertical="top"/>
    </xf>
    <xf numFmtId="164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/>
    </xf>
    <xf numFmtId="168" fontId="2" fillId="0" borderId="0" xfId="0" applyNumberFormat="1" applyFont="1" applyAlignment="1">
      <alignment/>
    </xf>
    <xf numFmtId="164" fontId="2" fillId="2" borderId="1" xfId="0" applyFont="1" applyFill="1" applyBorder="1" applyAlignment="1">
      <alignment vertical="top" wrapText="1"/>
    </xf>
    <xf numFmtId="164" fontId="2" fillId="0" borderId="2" xfId="0" applyFont="1" applyBorder="1" applyAlignment="1">
      <alignment horizontal="left" wrapText="1"/>
    </xf>
    <xf numFmtId="165" fontId="2" fillId="0" borderId="0" xfId="0" applyNumberFormat="1" applyFont="1" applyAlignment="1">
      <alignment/>
    </xf>
    <xf numFmtId="164" fontId="7" fillId="0" borderId="0" xfId="0" applyFont="1" applyAlignment="1">
      <alignment wrapText="1"/>
    </xf>
    <xf numFmtId="164" fontId="7" fillId="0" borderId="0" xfId="0" applyFont="1" applyAlignment="1">
      <alignment/>
    </xf>
    <xf numFmtId="164" fontId="7" fillId="0" borderId="0" xfId="0" applyFont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Свод областной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42.875" style="1" customWidth="1"/>
    <col min="2" max="4" width="0" style="0" hidden="1" customWidth="1"/>
    <col min="5" max="5" width="42.875" style="0" customWidth="1"/>
    <col min="6" max="7" width="0" style="0" hidden="1" customWidth="1"/>
  </cols>
  <sheetData>
    <row r="1" spans="1:6" s="3" customFormat="1" ht="15">
      <c r="A1" s="2"/>
      <c r="E1" s="4" t="s">
        <v>0</v>
      </c>
      <c r="F1" s="5"/>
    </row>
    <row r="2" spans="1:6" s="3" customFormat="1" ht="15.75" customHeight="1">
      <c r="A2" s="2"/>
      <c r="E2" s="6" t="s">
        <v>1</v>
      </c>
      <c r="F2" s="7"/>
    </row>
    <row r="3" spans="1:7" s="3" customFormat="1" ht="15">
      <c r="A3" s="2"/>
      <c r="E3" s="8" t="s">
        <v>2</v>
      </c>
      <c r="F3" s="8"/>
      <c r="G3" s="8"/>
    </row>
    <row r="4" spans="1:8" s="3" customFormat="1" ht="31.5" customHeight="1">
      <c r="A4" s="2"/>
      <c r="H4" s="9"/>
    </row>
    <row r="5" spans="1:12" s="3" customFormat="1" ht="36" customHeight="1">
      <c r="A5" s="10" t="s">
        <v>3</v>
      </c>
      <c r="B5" s="10"/>
      <c r="C5" s="10"/>
      <c r="D5" s="10"/>
      <c r="E5" s="10"/>
      <c r="F5" s="10"/>
      <c r="G5" s="10"/>
      <c r="H5" s="11"/>
      <c r="I5" s="11"/>
      <c r="J5" s="11"/>
      <c r="K5" s="11"/>
      <c r="L5" s="11"/>
    </row>
    <row r="6" spans="1:5" s="3" customFormat="1" ht="16.5" customHeight="1">
      <c r="A6" s="2"/>
      <c r="E6" s="12" t="s">
        <v>4</v>
      </c>
    </row>
    <row r="7" spans="1:7" s="3" customFormat="1" ht="81.75" customHeight="1">
      <c r="A7" s="13" t="s">
        <v>5</v>
      </c>
      <c r="B7" s="14" t="s">
        <v>6</v>
      </c>
      <c r="C7" s="14" t="s">
        <v>7</v>
      </c>
      <c r="D7" s="14" t="s">
        <v>8</v>
      </c>
      <c r="E7" s="13" t="s">
        <v>9</v>
      </c>
      <c r="F7" s="15" t="s">
        <v>10</v>
      </c>
      <c r="G7" s="13"/>
    </row>
    <row r="8" spans="1:6" s="3" customFormat="1" ht="12.75" hidden="1">
      <c r="A8" s="16" t="s">
        <v>11</v>
      </c>
      <c r="B8" s="16">
        <v>1</v>
      </c>
      <c r="C8" s="16">
        <v>2</v>
      </c>
      <c r="D8" s="16">
        <v>3</v>
      </c>
      <c r="E8" s="16" t="s">
        <v>12</v>
      </c>
      <c r="F8" s="17">
        <v>5</v>
      </c>
    </row>
    <row r="9" spans="1:6" s="3" customFormat="1" ht="12.75" hidden="1">
      <c r="A9" s="18" t="s">
        <v>13</v>
      </c>
      <c r="B9" s="19"/>
      <c r="C9" s="20">
        <f>C15*C16</f>
        <v>29908.670000000002</v>
      </c>
      <c r="D9" s="20">
        <f>D15*D16</f>
        <v>29194.199999999997</v>
      </c>
      <c r="E9" s="20">
        <f>A15*E16</f>
        <v>81557.575</v>
      </c>
      <c r="F9" s="21"/>
    </row>
    <row r="10" spans="1:6" s="3" customFormat="1" ht="12.75" hidden="1">
      <c r="A10" s="22" t="s">
        <v>14</v>
      </c>
      <c r="B10" s="19"/>
      <c r="C10" s="20"/>
      <c r="D10" s="20"/>
      <c r="E10" s="20"/>
      <c r="F10" s="21"/>
    </row>
    <row r="11" spans="1:6" s="3" customFormat="1" ht="12.75" hidden="1">
      <c r="A11" s="23" t="s">
        <v>15</v>
      </c>
      <c r="B11" s="19"/>
      <c r="C11" s="24">
        <f>C9-C12-C13-C14</f>
        <v>17117.470000000005</v>
      </c>
      <c r="D11" s="24">
        <f>D9-D12-D13-D14</f>
        <v>18874.279</v>
      </c>
      <c r="E11" s="20"/>
      <c r="F11" s="21"/>
    </row>
    <row r="12" spans="1:6" s="3" customFormat="1" ht="12.75" hidden="1">
      <c r="A12" s="23" t="s">
        <v>16</v>
      </c>
      <c r="B12" s="19"/>
      <c r="C12" s="24">
        <f>8910.9</f>
        <v>8910.9</v>
      </c>
      <c r="D12" s="24">
        <f>4796.1</f>
        <v>4796.1</v>
      </c>
      <c r="E12" s="20"/>
      <c r="F12" s="21"/>
    </row>
    <row r="13" spans="1:6" s="3" customFormat="1" ht="12.75" hidden="1">
      <c r="A13" s="23" t="s">
        <v>17</v>
      </c>
      <c r="B13" s="19"/>
      <c r="C13" s="24">
        <f>3069.1+498</f>
        <v>3567.1</v>
      </c>
      <c r="D13" s="24">
        <f>4529.4*1.03+558.5</f>
        <v>5223.782</v>
      </c>
      <c r="E13" s="20"/>
      <c r="F13" s="21"/>
    </row>
    <row r="14" spans="1:6" s="3" customFormat="1" ht="12.75" hidden="1">
      <c r="A14" s="23" t="s">
        <v>18</v>
      </c>
      <c r="B14" s="19"/>
      <c r="C14" s="24">
        <f>313.2</f>
        <v>313.2</v>
      </c>
      <c r="D14" s="24">
        <f>291.3*1.03</f>
        <v>300.03900000000004</v>
      </c>
      <c r="E14" s="20"/>
      <c r="F14" s="21"/>
    </row>
    <row r="15" spans="1:7" s="3" customFormat="1" ht="16.5">
      <c r="A15" s="25">
        <v>17.27</v>
      </c>
      <c r="B15" s="25">
        <v>4.2</v>
      </c>
      <c r="C15" s="25">
        <f>(17317.5+3069.07+8910.9+313.2-200+498)/4722.5</f>
        <v>6.333228163049233</v>
      </c>
      <c r="D15" s="25">
        <f>(19613.8+4529.4+5556.2-899.8+291.3+407.3-1267+404.5+558.5)/4722.5</f>
        <v>6.1819375330862885</v>
      </c>
      <c r="E15" s="25">
        <v>12.45</v>
      </c>
      <c r="F15" s="25"/>
      <c r="G15" s="25"/>
    </row>
    <row r="16" spans="1:6" s="3" customFormat="1" ht="12.75" hidden="1">
      <c r="A16" s="22" t="s">
        <v>19</v>
      </c>
      <c r="B16" s="26"/>
      <c r="C16" s="21">
        <v>4722.5</v>
      </c>
      <c r="D16" s="21">
        <v>4722.5</v>
      </c>
      <c r="E16" s="27">
        <v>4722.5</v>
      </c>
      <c r="F16" s="21"/>
    </row>
    <row r="17" spans="1:6" s="33" customFormat="1" ht="12.75" hidden="1">
      <c r="A17" s="28" t="s">
        <v>20</v>
      </c>
      <c r="B17" s="29"/>
      <c r="C17" s="30">
        <f>C19+C20+C22</f>
        <v>1198.8</v>
      </c>
      <c r="D17" s="31">
        <f>D19+D21+D20</f>
        <v>2112.7000000000003</v>
      </c>
      <c r="E17" s="32"/>
      <c r="F17" s="31"/>
    </row>
    <row r="18" spans="1:6" s="33" customFormat="1" ht="12.75" hidden="1">
      <c r="A18" s="28" t="s">
        <v>14</v>
      </c>
      <c r="B18" s="29"/>
      <c r="C18" s="31"/>
      <c r="D18" s="31"/>
      <c r="E18" s="32"/>
      <c r="F18" s="31"/>
    </row>
    <row r="19" spans="1:6" s="33" customFormat="1" ht="12.75" customHeight="1" hidden="1">
      <c r="A19" s="34" t="s">
        <v>21</v>
      </c>
      <c r="B19" s="29"/>
      <c r="C19" s="31">
        <v>1198.8</v>
      </c>
      <c r="D19" s="31">
        <v>1212.9</v>
      </c>
      <c r="E19" s="32"/>
      <c r="F19" s="31"/>
    </row>
    <row r="20" spans="1:6" s="33" customFormat="1" ht="12.75" customHeight="1" hidden="1">
      <c r="A20" s="34" t="s">
        <v>22</v>
      </c>
      <c r="B20" s="29"/>
      <c r="C20" s="31"/>
      <c r="D20" s="31"/>
      <c r="E20" s="32"/>
      <c r="F20" s="31"/>
    </row>
    <row r="21" spans="1:6" s="33" customFormat="1" ht="12.75" hidden="1">
      <c r="A21" s="34" t="s">
        <v>23</v>
      </c>
      <c r="B21" s="29"/>
      <c r="C21" s="31"/>
      <c r="D21" s="31">
        <v>899.8</v>
      </c>
      <c r="E21" s="32"/>
      <c r="F21" s="31"/>
    </row>
    <row r="22" spans="1:6" s="33" customFormat="1" ht="12.75" hidden="1">
      <c r="A22" s="35"/>
      <c r="B22" s="36"/>
      <c r="C22" s="37"/>
      <c r="D22" s="38"/>
      <c r="E22" s="39"/>
      <c r="F22" s="38"/>
    </row>
    <row r="23" spans="1:6" s="3" customFormat="1" ht="12.75" hidden="1">
      <c r="A23" s="18" t="s">
        <v>24</v>
      </c>
      <c r="B23" s="26"/>
      <c r="C23" s="20">
        <f>C24*C25</f>
        <v>20458.6</v>
      </c>
      <c r="D23" s="20">
        <f>D24*D25</f>
        <v>14062.800000000001</v>
      </c>
      <c r="E23" s="40">
        <f>E15*E25</f>
        <v>19745.7</v>
      </c>
      <c r="F23" s="21"/>
    </row>
    <row r="24" spans="2:6" s="3" customFormat="1" ht="15">
      <c r="B24" s="27">
        <v>2.52</v>
      </c>
      <c r="C24" s="24">
        <f>(20458.6)/1586</f>
        <v>12.899495586380832</v>
      </c>
      <c r="D24" s="41">
        <f>(12907.8+575+580)/D25</f>
        <v>8.866834804539723</v>
      </c>
      <c r="F24" s="41"/>
    </row>
    <row r="25" spans="1:6" s="3" customFormat="1" ht="12.75" customHeight="1" hidden="1">
      <c r="A25" s="22" t="s">
        <v>25</v>
      </c>
      <c r="B25" s="26"/>
      <c r="C25" s="24">
        <v>1586</v>
      </c>
      <c r="D25" s="24">
        <v>1586</v>
      </c>
      <c r="E25" s="24">
        <v>1586</v>
      </c>
      <c r="F25" s="21"/>
    </row>
    <row r="26" spans="1:6" s="33" customFormat="1" ht="12.75" hidden="1">
      <c r="A26" s="28" t="s">
        <v>26</v>
      </c>
      <c r="B26" s="29"/>
      <c r="C26" s="30"/>
      <c r="D26" s="30">
        <v>6292.6</v>
      </c>
      <c r="E26" s="30"/>
      <c r="F26" s="31"/>
    </row>
    <row r="27" spans="1:6" s="3" customFormat="1" ht="12.75" hidden="1">
      <c r="A27" s="18" t="s">
        <v>27</v>
      </c>
      <c r="B27" s="26"/>
      <c r="C27" s="20">
        <f>C28</f>
        <v>4217.2</v>
      </c>
      <c r="D27" s="20">
        <f>D28</f>
        <v>7932.8</v>
      </c>
      <c r="E27" s="20">
        <f>E28</f>
        <v>10061.4</v>
      </c>
      <c r="F27" s="21"/>
    </row>
    <row r="28" spans="1:6" s="3" customFormat="1" ht="12.75" customHeight="1" hidden="1">
      <c r="A28" s="42" t="s">
        <v>28</v>
      </c>
      <c r="B28" s="43" t="s">
        <v>29</v>
      </c>
      <c r="C28" s="24">
        <v>4217.2</v>
      </c>
      <c r="D28" s="24">
        <v>7932.8</v>
      </c>
      <c r="E28" s="21">
        <v>10061.4</v>
      </c>
      <c r="F28" s="21"/>
    </row>
    <row r="29" spans="1:6" s="3" customFormat="1" ht="12.75" customHeight="1" hidden="1">
      <c r="A29" s="18" t="s">
        <v>30</v>
      </c>
      <c r="B29" s="26"/>
      <c r="C29" s="20">
        <f>C27+C23+C9</f>
        <v>54584.47</v>
      </c>
      <c r="D29" s="20">
        <f>D27+D23+D9</f>
        <v>51189.8</v>
      </c>
      <c r="E29" s="20">
        <f>E27+E23+E9</f>
        <v>111364.67499999999</v>
      </c>
      <c r="F29" s="21"/>
    </row>
    <row r="30" spans="2:6" s="3" customFormat="1" ht="15">
      <c r="B30" s="44">
        <v>0.02</v>
      </c>
      <c r="C30" s="24">
        <f>1169.13+445.6+200+60-649.7-20</f>
        <v>1205.03</v>
      </c>
      <c r="D30" s="21">
        <f>211.7+606.8+58.3+1573</f>
        <v>2449.8</v>
      </c>
      <c r="F30" s="21"/>
    </row>
    <row r="31" spans="1:6" s="3" customFormat="1" ht="12.75" hidden="1">
      <c r="A31" s="28" t="s">
        <v>31</v>
      </c>
      <c r="B31" s="29"/>
      <c r="C31" s="30">
        <v>649.7</v>
      </c>
      <c r="D31" s="30">
        <v>200</v>
      </c>
      <c r="E31" s="30"/>
      <c r="F31" s="30"/>
    </row>
    <row r="32" spans="1:7" s="3" customFormat="1" ht="12.75" hidden="1">
      <c r="A32" s="18" t="s">
        <v>32</v>
      </c>
      <c r="B32" s="26"/>
      <c r="C32" s="20">
        <f>C29+C30</f>
        <v>55789.5</v>
      </c>
      <c r="D32" s="20">
        <f>D29+D30</f>
        <v>53639.600000000006</v>
      </c>
      <c r="E32" s="20">
        <f>E29+G15</f>
        <v>111364.67499999999</v>
      </c>
      <c r="F32" s="21"/>
      <c r="G32" s="45">
        <f>E32/D32</f>
        <v>2.076165277145989</v>
      </c>
    </row>
    <row r="33" spans="1:6" s="3" customFormat="1" ht="12.75" customHeight="1" hidden="1">
      <c r="A33" s="46" t="s">
        <v>33</v>
      </c>
      <c r="B33" s="28" t="s">
        <v>34</v>
      </c>
      <c r="C33" s="30">
        <f>C31+C26+C17</f>
        <v>1848.5</v>
      </c>
      <c r="D33" s="30">
        <f>D31+D26+D17</f>
        <v>8605.300000000001</v>
      </c>
      <c r="E33" s="31"/>
      <c r="F33" s="31"/>
    </row>
    <row r="34" spans="1:6" s="3" customFormat="1" ht="12.75" hidden="1">
      <c r="A34" s="18" t="s">
        <v>35</v>
      </c>
      <c r="B34" s="43"/>
      <c r="C34" s="24">
        <f>C32+C33</f>
        <v>57638</v>
      </c>
      <c r="D34" s="24">
        <f>D32+D33</f>
        <v>62244.90000000001</v>
      </c>
      <c r="E34" s="24">
        <f>E32+E33</f>
        <v>111364.67499999999</v>
      </c>
      <c r="F34" s="24">
        <f>F32+F33</f>
        <v>0</v>
      </c>
    </row>
    <row r="35" spans="1:6" s="3" customFormat="1" ht="12.75" customHeight="1" hidden="1">
      <c r="A35" s="47" t="s">
        <v>36</v>
      </c>
      <c r="B35" s="47"/>
      <c r="C35" s="47"/>
      <c r="D35" s="47"/>
      <c r="E35" s="47"/>
      <c r="F35" s="47"/>
    </row>
    <row r="36" spans="1:4" s="3" customFormat="1" ht="15">
      <c r="A36" s="2"/>
      <c r="C36" s="48"/>
      <c r="D36" s="48"/>
    </row>
    <row r="37" s="3" customFormat="1" ht="15">
      <c r="A37" s="2"/>
    </row>
    <row r="38" spans="1:7" s="3" customFormat="1" ht="32.25" customHeight="1">
      <c r="A38" s="49" t="s">
        <v>37</v>
      </c>
      <c r="B38" s="50"/>
      <c r="C38" s="50"/>
      <c r="D38" s="50"/>
      <c r="E38" s="50"/>
      <c r="F38" s="50"/>
      <c r="G38" s="50"/>
    </row>
    <row r="39" spans="1:6" s="3" customFormat="1" ht="16.5">
      <c r="A39" s="49" t="s">
        <v>38</v>
      </c>
      <c r="B39" s="50"/>
      <c r="C39" s="50"/>
      <c r="D39" s="50"/>
      <c r="E39" s="51" t="s">
        <v>39</v>
      </c>
      <c r="F39" s="50"/>
    </row>
    <row r="40" spans="1:7" s="3" customFormat="1" ht="16.5">
      <c r="A40" s="49"/>
      <c r="B40" s="50"/>
      <c r="C40" s="50"/>
      <c r="D40" s="50"/>
      <c r="E40" s="50"/>
      <c r="F40" s="50"/>
      <c r="G40" s="50"/>
    </row>
  </sheetData>
  <mergeCells count="3">
    <mergeCell ref="E3:G3"/>
    <mergeCell ref="A5:G5"/>
    <mergeCell ref="A35:F35"/>
  </mergeCells>
  <printOptions/>
  <pageMargins left="0.55" right="0.35000000000000003" top="0.6097222222222223" bottom="0.9840277777777778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Столяр И.В.</dc:creator>
  <cp:keywords/>
  <dc:description/>
  <cp:lastModifiedBy>Волкова С.С.</cp:lastModifiedBy>
  <cp:lastPrinted>2007-09-17T15:14:16Z</cp:lastPrinted>
  <dcterms:created xsi:type="dcterms:W3CDTF">2007-08-27T11:46:23Z</dcterms:created>
  <dcterms:modified xsi:type="dcterms:W3CDTF">2007-10-04T08:46:14Z</dcterms:modified>
  <cp:category/>
  <cp:version/>
  <cp:contentType/>
  <cp:contentStatus/>
  <cp:revision>1</cp:revision>
</cp:coreProperties>
</file>